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</sheets>
  <definedNames>
    <definedName name="_xlnm.Print_Area" localSheetId="0">'Tabelle1'!$A$2:$F$49</definedName>
  </definedNames>
  <calcPr fullCalcOnLoad="1"/>
</workbook>
</file>

<file path=xl/sharedStrings.xml><?xml version="1.0" encoding="utf-8"?>
<sst xmlns="http://schemas.openxmlformats.org/spreadsheetml/2006/main" count="72" uniqueCount="50">
  <si>
    <r>
      <t>Firma:</t>
    </r>
    <r>
      <rPr>
        <b/>
        <sz val="10"/>
        <rFont val="Arial"/>
        <family val="2"/>
      </rPr>
      <t xml:space="preserve">                Mustermann</t>
    </r>
  </si>
  <si>
    <r>
      <t xml:space="preserve">       profidan</t>
    </r>
    <r>
      <rPr>
        <b/>
        <vertAlign val="superscript"/>
        <sz val="15"/>
        <rFont val="Arial"/>
        <family val="2"/>
      </rPr>
      <t xml:space="preserve">®                           waterless                    </t>
    </r>
    <r>
      <rPr>
        <b/>
        <sz val="9"/>
        <rFont val="Arial"/>
        <family val="2"/>
      </rPr>
      <t>Josef Fauth GmbH</t>
    </r>
  </si>
  <si>
    <r>
      <t>Straße:</t>
    </r>
    <r>
      <rPr>
        <b/>
        <sz val="10"/>
        <rFont val="Arial"/>
        <family val="2"/>
      </rPr>
      <t xml:space="preserve">              Musterstraße 1</t>
    </r>
  </si>
  <si>
    <r>
      <t xml:space="preserve">Plz:     </t>
    </r>
    <r>
      <rPr>
        <b/>
        <sz val="10"/>
        <rFont val="Arial"/>
        <family val="2"/>
      </rPr>
      <t xml:space="preserve">               12345 </t>
    </r>
  </si>
  <si>
    <t>Bestandsaufnahme</t>
  </si>
  <si>
    <t>Anzahl der Benutzungen des Urinals pro Tag</t>
  </si>
  <si>
    <t>Benutz.</t>
  </si>
  <si>
    <t>Anzahl der vorhandenen Urinale</t>
  </si>
  <si>
    <t>Stück</t>
  </si>
  <si>
    <t>Benutzung der Urinale an wie vielen Tagen / Jahr</t>
  </si>
  <si>
    <t>Tage</t>
  </si>
  <si>
    <t>Wasserverbrauch Urinal pro Spülvorgang Liter</t>
  </si>
  <si>
    <t>Liter</t>
  </si>
  <si>
    <t>Wasserpreis pro m³ (inkl. Abwasserkosten)</t>
  </si>
  <si>
    <r>
      <t>Euro /m</t>
    </r>
    <r>
      <rPr>
        <vertAlign val="superscript"/>
        <sz val="10"/>
        <rFont val="Arial"/>
        <family val="2"/>
      </rPr>
      <t>3</t>
    </r>
  </si>
  <si>
    <t>Einbaukosten pro Urinal (ca. 30 Minuten)</t>
  </si>
  <si>
    <t>Euro</t>
  </si>
  <si>
    <t>Preis pro profidan Urinal</t>
  </si>
  <si>
    <t>Rohr ausfräsen (Urinstein entfernen)</t>
  </si>
  <si>
    <t>Preis pro profidan Urinal inkl. Montage u. Urinsteinentfernung</t>
  </si>
  <si>
    <t>Abschreibungszeit</t>
  </si>
  <si>
    <t>Jahre</t>
  </si>
  <si>
    <t>Kosten für profiblau</t>
  </si>
  <si>
    <t>Wechsel von profiblau (ca. 15000 Benutzungen)</t>
  </si>
  <si>
    <t xml:space="preserve">Auswertung </t>
  </si>
  <si>
    <t>Wassereinsparung je Urinal pro Tag</t>
  </si>
  <si>
    <t>Wassereinsparung je Urinal pro Jahr</t>
  </si>
  <si>
    <t>Wassereinsparung aller Urinale pro Tag</t>
  </si>
  <si>
    <t>Wassereinsparung aller Urinale pro Jahr</t>
  </si>
  <si>
    <t>m³</t>
  </si>
  <si>
    <t>Benötigte Flaschen profiblau pro Jahr</t>
  </si>
  <si>
    <t>Flaschen</t>
  </si>
  <si>
    <t>G + V Rechnung</t>
  </si>
  <si>
    <t>Einsparung an Wasserkosten pro Jahr</t>
  </si>
  <si>
    <t>Kosten der Flüssigkeit profiblau pro Jahr</t>
  </si>
  <si>
    <t>Abschreibung</t>
  </si>
  <si>
    <t xml:space="preserve">Kosteneinsparung pro Jahr </t>
  </si>
  <si>
    <t>Einsparung netto</t>
  </si>
  <si>
    <t>pro Urinal im Jahr</t>
  </si>
  <si>
    <t>pro Urinal in 5 Jahren</t>
  </si>
  <si>
    <t>pro Urinal in 10 Jahren</t>
  </si>
  <si>
    <t>aller Urinale im Jahr</t>
  </si>
  <si>
    <t>aller Urinale in 5 Jahren</t>
  </si>
  <si>
    <t>aller Urinale in 10 Jahren</t>
  </si>
  <si>
    <t>Amortisation</t>
  </si>
  <si>
    <t>Gesamtkosten der Investition</t>
  </si>
  <si>
    <t>Amortisationszeit (Gesamtkosten / Kosteneinsparung)</t>
  </si>
  <si>
    <t>Rendite (in % p.a.)</t>
  </si>
  <si>
    <t>% p.a.</t>
  </si>
  <si>
    <r>
      <t xml:space="preserve">Ort:   </t>
    </r>
    <r>
      <rPr>
        <b/>
        <sz val="10"/>
        <rFont val="Arial"/>
        <family val="2"/>
      </rPr>
      <t xml:space="preserve">                 Wien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</si>
</sst>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&quot;    &quot;;\-#,##0.00&quot;    &quot;;&quot; -&quot;#&quot;    &quot;;@\ "/>
    <numFmt numFmtId="167" formatCode="#,##0.00\ ;[Red]\-#,##0.00\ "/>
    <numFmt numFmtId="168" formatCode="d/\ mmmm\ yyyy;@"/>
    <numFmt numFmtId="169" formatCode="dddd&quot;, &quot;mmmm\ dd&quot;, &quot;yyyy"/>
  </numFmts>
  <fonts count="10"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vertAlign val="superscript"/>
      <sz val="15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Alignment="1">
      <alignment/>
    </xf>
    <xf numFmtId="0" fontId="1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left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6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6" fillId="3" borderId="2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64" fontId="6" fillId="3" borderId="2" xfId="0" applyNumberFormat="1" applyFont="1" applyFill="1" applyBorder="1" applyAlignment="1" applyProtection="1">
      <alignment vertical="center"/>
      <protection locked="0"/>
    </xf>
    <xf numFmtId="2" fontId="7" fillId="3" borderId="2" xfId="0" applyNumberFormat="1" applyFont="1" applyFill="1" applyBorder="1" applyAlignment="1" applyProtection="1">
      <alignment vertical="center"/>
      <protection locked="0"/>
    </xf>
    <xf numFmtId="2" fontId="6" fillId="3" borderId="2" xfId="0" applyNumberFormat="1" applyFont="1" applyFill="1" applyBorder="1" applyAlignment="1" applyProtection="1">
      <alignment vertical="center"/>
      <protection locked="0"/>
    </xf>
    <xf numFmtId="2" fontId="6" fillId="0" borderId="2" xfId="0" applyNumberFormat="1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vertical="center"/>
    </xf>
    <xf numFmtId="2" fontId="0" fillId="3" borderId="2" xfId="0" applyNumberFormat="1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3" borderId="6" xfId="0" applyFont="1" applyFill="1" applyBorder="1" applyAlignment="1" applyProtection="1">
      <alignment vertical="center"/>
      <protection/>
    </xf>
    <xf numFmtId="0" fontId="0" fillId="3" borderId="2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>
      <alignment horizontal="left" vertical="center"/>
    </xf>
    <xf numFmtId="1" fontId="0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2" borderId="10" xfId="0" applyFont="1" applyFill="1" applyBorder="1" applyAlignment="1" applyProtection="1">
      <alignment vertical="center"/>
      <protection/>
    </xf>
    <xf numFmtId="0" fontId="5" fillId="2" borderId="11" xfId="0" applyFont="1" applyFill="1" applyBorder="1" applyAlignment="1" applyProtection="1">
      <alignment vertical="center"/>
      <protection/>
    </xf>
    <xf numFmtId="165" fontId="0" fillId="3" borderId="1" xfId="0" applyNumberFormat="1" applyFill="1" applyBorder="1" applyAlignment="1" applyProtection="1">
      <alignment vertical="center"/>
      <protection/>
    </xf>
    <xf numFmtId="0" fontId="0" fillId="3" borderId="4" xfId="0" applyFill="1" applyBorder="1" applyAlignment="1" applyProtection="1">
      <alignment vertical="center"/>
      <protection/>
    </xf>
    <xf numFmtId="0" fontId="0" fillId="3" borderId="5" xfId="0" applyFont="1" applyFill="1" applyBorder="1" applyAlignment="1" applyProtection="1">
      <alignment vertical="center"/>
      <protection/>
    </xf>
    <xf numFmtId="165" fontId="0" fillId="3" borderId="2" xfId="15" applyNumberFormat="1" applyFont="1" applyFill="1" applyBorder="1" applyAlignment="1" applyProtection="1">
      <alignment vertical="center"/>
      <protection/>
    </xf>
    <xf numFmtId="0" fontId="0" fillId="3" borderId="0" xfId="0" applyFill="1" applyBorder="1" applyAlignment="1" applyProtection="1">
      <alignment vertical="center"/>
      <protection/>
    </xf>
    <xf numFmtId="165" fontId="0" fillId="3" borderId="2" xfId="0" applyNumberFormat="1" applyFill="1" applyBorder="1" applyAlignment="1" applyProtection="1">
      <alignment vertical="center"/>
      <protection/>
    </xf>
    <xf numFmtId="165" fontId="1" fillId="3" borderId="2" xfId="15" applyNumberFormat="1" applyFont="1" applyFill="1" applyBorder="1" applyAlignment="1" applyProtection="1">
      <alignment vertical="center"/>
      <protection/>
    </xf>
    <xf numFmtId="2" fontId="0" fillId="3" borderId="7" xfId="0" applyNumberFormat="1" applyFill="1" applyBorder="1" applyAlignment="1" applyProtection="1">
      <alignment vertical="center"/>
      <protection/>
    </xf>
    <xf numFmtId="0" fontId="0" fillId="3" borderId="8" xfId="0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" fontId="1" fillId="3" borderId="2" xfId="15" applyNumberFormat="1" applyFont="1" applyFill="1" applyBorder="1" applyAlignment="1" applyProtection="1">
      <alignment vertical="center"/>
      <protection/>
    </xf>
    <xf numFmtId="167" fontId="0" fillId="3" borderId="2" xfId="0" applyNumberFormat="1" applyFont="1" applyFill="1" applyBorder="1" applyAlignment="1" applyProtection="1">
      <alignment vertical="center"/>
      <protection/>
    </xf>
    <xf numFmtId="4" fontId="0" fillId="3" borderId="7" xfId="0" applyNumberFormat="1" applyFont="1" applyFill="1" applyBorder="1" applyAlignment="1" applyProtection="1">
      <alignment vertical="center"/>
      <protection/>
    </xf>
    <xf numFmtId="0" fontId="0" fillId="3" borderId="1" xfId="0" applyFont="1" applyFill="1" applyBorder="1" applyAlignment="1">
      <alignment horizontal="left" vertical="center"/>
    </xf>
    <xf numFmtId="4" fontId="0" fillId="3" borderId="1" xfId="0" applyNumberFormat="1" applyFont="1" applyFill="1" applyBorder="1" applyAlignment="1" applyProtection="1">
      <alignment vertical="center"/>
      <protection/>
    </xf>
    <xf numFmtId="0" fontId="0" fillId="3" borderId="4" xfId="0" applyFont="1" applyFill="1" applyBorder="1" applyAlignment="1" applyProtection="1">
      <alignment vertical="center"/>
      <protection/>
    </xf>
    <xf numFmtId="4" fontId="0" fillId="3" borderId="2" xfId="0" applyNumberFormat="1" applyFont="1" applyFill="1" applyBorder="1" applyAlignment="1" applyProtection="1">
      <alignment vertical="center"/>
      <protection/>
    </xf>
    <xf numFmtId="4" fontId="1" fillId="3" borderId="7" xfId="0" applyNumberFormat="1" applyFont="1" applyFill="1" applyBorder="1" applyAlignment="1" applyProtection="1">
      <alignment vertical="center"/>
      <protection/>
    </xf>
    <xf numFmtId="4" fontId="5" fillId="2" borderId="10" xfId="0" applyNumberFormat="1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>
      <alignment horizontal="left" vertical="center"/>
    </xf>
    <xf numFmtId="4" fontId="0" fillId="3" borderId="13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>
      <alignment horizontal="left" vertical="center"/>
    </xf>
    <xf numFmtId="4" fontId="0" fillId="3" borderId="16" xfId="0" applyNumberFormat="1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0" fillId="3" borderId="17" xfId="0" applyFont="1" applyFill="1" applyBorder="1" applyAlignment="1" applyProtection="1">
      <alignment vertical="center"/>
      <protection/>
    </xf>
    <xf numFmtId="0" fontId="0" fillId="3" borderId="18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4" fontId="1" fillId="3" borderId="8" xfId="0" applyNumberFormat="1" applyFont="1" applyFill="1" applyBorder="1" applyAlignment="1" applyProtection="1">
      <alignment vertical="center"/>
      <protection/>
    </xf>
    <xf numFmtId="0" fontId="1" fillId="3" borderId="8" xfId="0" applyFont="1" applyFill="1" applyBorder="1" applyAlignment="1" applyProtection="1">
      <alignment vertical="center"/>
      <protection/>
    </xf>
    <xf numFmtId="0" fontId="1" fillId="3" borderId="9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168" fontId="0" fillId="3" borderId="0" xfId="0" applyNumberFormat="1" applyFont="1" applyFill="1" applyBorder="1" applyAlignment="1" applyProtection="1">
      <alignment horizontal="left" vertical="center"/>
      <protection hidden="1"/>
    </xf>
    <xf numFmtId="169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2" borderId="7" xfId="0" applyFill="1" applyBorder="1" applyAlignment="1" applyProtection="1">
      <alignment/>
      <protection locked="0"/>
    </xf>
    <xf numFmtId="0" fontId="2" fillId="2" borderId="1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19050</xdr:rowOff>
    </xdr:from>
    <xdr:to>
      <xdr:col>4</xdr:col>
      <xdr:colOff>590550</xdr:colOff>
      <xdr:row>4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762375" y="180975"/>
          <a:ext cx="1466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9"/>
  <sheetViews>
    <sheetView tabSelected="1" view="pageBreakPreview" zoomScaleSheetLayoutView="100" workbookViewId="0" topLeftCell="A1">
      <selection activeCell="C9" sqref="C9"/>
    </sheetView>
  </sheetViews>
  <sheetFormatPr defaultColWidth="11.421875" defaultRowHeight="12.75"/>
  <cols>
    <col min="1" max="1" width="2.8515625" style="0" customWidth="1"/>
    <col min="2" max="2" width="53.421875" style="0" customWidth="1"/>
    <col min="3" max="3" width="11.8515625" style="0" customWidth="1"/>
    <col min="4" max="4" width="1.421875" style="0" customWidth="1"/>
    <col min="5" max="5" width="9.140625" style="0" customWidth="1"/>
    <col min="6" max="6" width="3.140625" style="0" customWidth="1"/>
  </cols>
  <sheetData>
    <row r="2" spans="2:5" ht="12.75" customHeight="1">
      <c r="B2" s="1" t="s">
        <v>0</v>
      </c>
      <c r="C2" s="68" t="s">
        <v>1</v>
      </c>
      <c r="D2" s="68"/>
      <c r="E2" s="68"/>
    </row>
    <row r="3" spans="2:5" ht="12.75">
      <c r="B3" s="2" t="s">
        <v>2</v>
      </c>
      <c r="C3" s="68"/>
      <c r="D3" s="68"/>
      <c r="E3" s="68"/>
    </row>
    <row r="4" spans="2:5" ht="12.75">
      <c r="B4" s="3" t="s">
        <v>3</v>
      </c>
      <c r="C4" s="68"/>
      <c r="D4" s="68"/>
      <c r="E4" s="68"/>
    </row>
    <row r="5" spans="2:5" ht="12.75">
      <c r="B5" s="67" t="s">
        <v>49</v>
      </c>
      <c r="C5" s="68"/>
      <c r="D5" s="68"/>
      <c r="E5" s="68"/>
    </row>
    <row r="6" ht="12.75">
      <c r="C6" s="4"/>
    </row>
    <row r="7" spans="2:5" ht="12.75">
      <c r="B7" s="5" t="s">
        <v>4</v>
      </c>
      <c r="C7" s="6"/>
      <c r="D7" s="6"/>
      <c r="E7" s="7"/>
    </row>
    <row r="8" spans="2:5" ht="12.75">
      <c r="B8" s="8" t="s">
        <v>5</v>
      </c>
      <c r="C8" s="9">
        <v>100</v>
      </c>
      <c r="D8" s="10"/>
      <c r="E8" s="11" t="s">
        <v>6</v>
      </c>
    </row>
    <row r="9" spans="2:5" ht="12.75">
      <c r="B9" s="8" t="s">
        <v>7</v>
      </c>
      <c r="C9" s="12">
        <v>2</v>
      </c>
      <c r="D9" s="13"/>
      <c r="E9" s="14" t="s">
        <v>8</v>
      </c>
    </row>
    <row r="10" spans="2:5" ht="12.75">
      <c r="B10" s="8" t="s">
        <v>9</v>
      </c>
      <c r="C10" s="12">
        <f>4*30</f>
        <v>120</v>
      </c>
      <c r="D10" s="13"/>
      <c r="E10" s="14" t="s">
        <v>10</v>
      </c>
    </row>
    <row r="11" spans="2:5" ht="12.75">
      <c r="B11" s="8" t="s">
        <v>11</v>
      </c>
      <c r="C11" s="15">
        <v>4</v>
      </c>
      <c r="D11" s="13"/>
      <c r="E11" s="14" t="s">
        <v>12</v>
      </c>
    </row>
    <row r="12" spans="2:5" ht="14.25">
      <c r="B12" s="8" t="s">
        <v>13</v>
      </c>
      <c r="C12" s="16">
        <f>(1.57+1.72)</f>
        <v>3.29</v>
      </c>
      <c r="D12" s="13"/>
      <c r="E12" s="14" t="s">
        <v>14</v>
      </c>
    </row>
    <row r="13" spans="2:5" ht="12.75">
      <c r="B13" s="8" t="s">
        <v>15</v>
      </c>
      <c r="C13" s="17">
        <v>60</v>
      </c>
      <c r="D13" s="13"/>
      <c r="E13" s="14" t="s">
        <v>16</v>
      </c>
    </row>
    <row r="14" spans="2:5" ht="12.75">
      <c r="B14" s="8" t="s">
        <v>17</v>
      </c>
      <c r="C14" s="18">
        <v>398</v>
      </c>
      <c r="D14" s="13"/>
      <c r="E14" s="19" t="s">
        <v>16</v>
      </c>
    </row>
    <row r="15" spans="2:5" ht="12.75">
      <c r="B15" s="8" t="s">
        <v>18</v>
      </c>
      <c r="C15" s="17">
        <v>150</v>
      </c>
      <c r="D15" s="13"/>
      <c r="E15" s="14" t="s">
        <v>16</v>
      </c>
    </row>
    <row r="16" spans="2:5" ht="12.75">
      <c r="B16" s="8" t="s">
        <v>19</v>
      </c>
      <c r="C16" s="20">
        <f>C13+C14+C15</f>
        <v>608</v>
      </c>
      <c r="D16" s="21"/>
      <c r="E16" s="22" t="s">
        <v>16</v>
      </c>
    </row>
    <row r="17" spans="2:5" ht="12.75">
      <c r="B17" s="8" t="s">
        <v>20</v>
      </c>
      <c r="C17" s="23">
        <v>10</v>
      </c>
      <c r="D17" s="21"/>
      <c r="E17" s="22" t="s">
        <v>21</v>
      </c>
    </row>
    <row r="18" spans="2:5" ht="12.75">
      <c r="B18" s="8" t="s">
        <v>22</v>
      </c>
      <c r="C18" s="16">
        <v>18</v>
      </c>
      <c r="D18" s="21"/>
      <c r="E18" s="22" t="s">
        <v>16</v>
      </c>
    </row>
    <row r="19" spans="2:5" ht="12.75">
      <c r="B19" s="24" t="s">
        <v>23</v>
      </c>
      <c r="C19" s="25">
        <v>15000</v>
      </c>
      <c r="D19" s="26"/>
      <c r="E19" s="27" t="s">
        <v>6</v>
      </c>
    </row>
    <row r="20" spans="3:5" ht="12.75">
      <c r="C20" s="28"/>
      <c r="D20" s="28"/>
      <c r="E20" s="28"/>
    </row>
    <row r="21" spans="2:5" ht="12.75">
      <c r="B21" s="5" t="s">
        <v>24</v>
      </c>
      <c r="C21" s="29"/>
      <c r="D21" s="29"/>
      <c r="E21" s="30"/>
    </row>
    <row r="22" spans="2:5" ht="12.75">
      <c r="B22" s="8" t="s">
        <v>25</v>
      </c>
      <c r="C22" s="31">
        <f>C8*C11</f>
        <v>400</v>
      </c>
      <c r="D22" s="32"/>
      <c r="E22" s="33" t="s">
        <v>12</v>
      </c>
    </row>
    <row r="23" spans="2:5" ht="12.75">
      <c r="B23" s="8" t="s">
        <v>26</v>
      </c>
      <c r="C23" s="34">
        <f>C22*C10</f>
        <v>48000</v>
      </c>
      <c r="D23" s="35"/>
      <c r="E23" s="22" t="s">
        <v>12</v>
      </c>
    </row>
    <row r="24" spans="2:5" ht="12.75">
      <c r="B24" s="8" t="s">
        <v>27</v>
      </c>
      <c r="C24" s="36">
        <f>C22*C9</f>
        <v>800</v>
      </c>
      <c r="D24" s="35"/>
      <c r="E24" s="22" t="s">
        <v>12</v>
      </c>
    </row>
    <row r="25" spans="2:5" ht="12.75">
      <c r="B25" s="8" t="s">
        <v>28</v>
      </c>
      <c r="C25" s="37">
        <f>C24*C10/1000</f>
        <v>96</v>
      </c>
      <c r="D25" s="35"/>
      <c r="E25" s="22" t="s">
        <v>29</v>
      </c>
    </row>
    <row r="26" spans="2:5" ht="12.75">
      <c r="B26" s="24" t="s">
        <v>30</v>
      </c>
      <c r="C26" s="38">
        <f>C8*C9*C10/C19</f>
        <v>1.6</v>
      </c>
      <c r="D26" s="39"/>
      <c r="E26" s="27" t="s">
        <v>31</v>
      </c>
    </row>
    <row r="27" spans="2:5" ht="12.75">
      <c r="B27" s="40"/>
      <c r="C27" s="28"/>
      <c r="D27" s="28"/>
      <c r="E27" s="28"/>
    </row>
    <row r="28" spans="2:5" ht="12.75">
      <c r="B28" s="5" t="s">
        <v>32</v>
      </c>
      <c r="C28" s="29"/>
      <c r="D28" s="29"/>
      <c r="E28" s="30"/>
    </row>
    <row r="29" spans="2:5" ht="12.75">
      <c r="B29" s="8" t="s">
        <v>33</v>
      </c>
      <c r="C29" s="41">
        <f>C25*C12</f>
        <v>315.84000000000003</v>
      </c>
      <c r="D29" s="21"/>
      <c r="E29" s="22" t="s">
        <v>16</v>
      </c>
    </row>
    <row r="30" spans="2:5" ht="12.75">
      <c r="B30" s="8" t="s">
        <v>34</v>
      </c>
      <c r="C30" s="42">
        <f>C26*C18*-1</f>
        <v>-28.8</v>
      </c>
      <c r="D30" s="21"/>
      <c r="E30" s="22" t="s">
        <v>16</v>
      </c>
    </row>
    <row r="31" spans="2:5" ht="12.75">
      <c r="B31" s="8" t="s">
        <v>35</v>
      </c>
      <c r="C31" s="42">
        <f>C16*C9/C17*-1</f>
        <v>-121.6</v>
      </c>
      <c r="D31" s="21"/>
      <c r="E31" s="22" t="s">
        <v>16</v>
      </c>
    </row>
    <row r="32" spans="2:5" ht="12.75">
      <c r="B32" s="24" t="s">
        <v>36</v>
      </c>
      <c r="C32" s="43">
        <f>C29+C30+C31</f>
        <v>165.44000000000003</v>
      </c>
      <c r="D32" s="26"/>
      <c r="E32" s="27" t="s">
        <v>16</v>
      </c>
    </row>
    <row r="33" spans="2:5" ht="12.75">
      <c r="B33" s="40"/>
      <c r="C33" s="28"/>
      <c r="D33" s="28"/>
      <c r="E33" s="28"/>
    </row>
    <row r="34" spans="2:5" ht="12.75">
      <c r="B34" s="5" t="s">
        <v>37</v>
      </c>
      <c r="C34" s="29"/>
      <c r="D34" s="29"/>
      <c r="E34" s="30"/>
    </row>
    <row r="35" spans="2:5" ht="12.75">
      <c r="B35" s="44" t="s">
        <v>38</v>
      </c>
      <c r="C35" s="45">
        <f>C32/C9</f>
        <v>82.72000000000001</v>
      </c>
      <c r="D35" s="46"/>
      <c r="E35" s="33" t="s">
        <v>16</v>
      </c>
    </row>
    <row r="36" spans="2:5" ht="12.75">
      <c r="B36" s="8" t="s">
        <v>39</v>
      </c>
      <c r="C36" s="47">
        <f>C32*5/C9</f>
        <v>413.6000000000001</v>
      </c>
      <c r="D36" s="21"/>
      <c r="E36" s="22" t="s">
        <v>16</v>
      </c>
    </row>
    <row r="37" spans="2:5" ht="12.75">
      <c r="B37" s="8" t="s">
        <v>40</v>
      </c>
      <c r="C37" s="47">
        <f>C36*2</f>
        <v>827.2000000000002</v>
      </c>
      <c r="D37" s="21"/>
      <c r="E37" s="22" t="s">
        <v>16</v>
      </c>
    </row>
    <row r="38" spans="2:5" ht="12.75">
      <c r="B38" s="8" t="s">
        <v>41</v>
      </c>
      <c r="C38" s="47">
        <f>C32</f>
        <v>165.44000000000003</v>
      </c>
      <c r="D38" s="21"/>
      <c r="E38" s="22" t="s">
        <v>16</v>
      </c>
    </row>
    <row r="39" spans="2:5" ht="12.75">
      <c r="B39" s="8" t="s">
        <v>42</v>
      </c>
      <c r="C39" s="47">
        <f>C35*C9*5</f>
        <v>827.2000000000002</v>
      </c>
      <c r="D39" s="21"/>
      <c r="E39" s="22" t="s">
        <v>16</v>
      </c>
    </row>
    <row r="40" spans="2:5" ht="12.75">
      <c r="B40" s="24" t="s">
        <v>43</v>
      </c>
      <c r="C40" s="48">
        <f>C39*2</f>
        <v>1654.4000000000003</v>
      </c>
      <c r="D40" s="26"/>
      <c r="E40" s="27" t="s">
        <v>16</v>
      </c>
    </row>
    <row r="41" spans="3:5" ht="12.75">
      <c r="C41" s="28"/>
      <c r="D41" s="28"/>
      <c r="E41" s="28"/>
    </row>
    <row r="42" spans="2:5" ht="12.75">
      <c r="B42" s="5" t="s">
        <v>44</v>
      </c>
      <c r="C42" s="49"/>
      <c r="D42" s="29"/>
      <c r="E42" s="30"/>
    </row>
    <row r="43" spans="2:5" ht="12.75">
      <c r="B43" s="50" t="s">
        <v>45</v>
      </c>
      <c r="C43" s="51">
        <f>C16*C9</f>
        <v>1216</v>
      </c>
      <c r="D43" s="52"/>
      <c r="E43" s="53" t="s">
        <v>16</v>
      </c>
    </row>
    <row r="44" spans="2:5" ht="12.75">
      <c r="B44" s="54" t="s">
        <v>36</v>
      </c>
      <c r="C44" s="55">
        <f>C38</f>
        <v>165.44000000000003</v>
      </c>
      <c r="D44" s="56"/>
      <c r="E44" s="57" t="s">
        <v>16</v>
      </c>
    </row>
    <row r="45" spans="2:5" ht="12.75">
      <c r="B45" s="58" t="s">
        <v>46</v>
      </c>
      <c r="C45" s="51">
        <f>C43/C44</f>
        <v>7.350096711798838</v>
      </c>
      <c r="D45" s="52"/>
      <c r="E45" s="53" t="s">
        <v>21</v>
      </c>
    </row>
    <row r="46" spans="2:5" ht="12.75">
      <c r="B46" s="59" t="s">
        <v>47</v>
      </c>
      <c r="C46" s="60">
        <f>100*C44/C43</f>
        <v>13.60526315789474</v>
      </c>
      <c r="D46" s="61"/>
      <c r="E46" s="62" t="s">
        <v>48</v>
      </c>
    </row>
    <row r="47" spans="2:5" ht="12.75">
      <c r="B47" s="63"/>
      <c r="C47" s="63"/>
      <c r="D47" s="63"/>
      <c r="E47" s="63"/>
    </row>
    <row r="48" spans="2:5" ht="12.75">
      <c r="B48" s="64"/>
      <c r="C48" s="65"/>
      <c r="D48" s="65"/>
      <c r="E48" s="66"/>
    </row>
    <row r="49" spans="2:5" ht="12.75">
      <c r="B49" s="63"/>
      <c r="C49" s="63"/>
      <c r="D49" s="63"/>
      <c r="E49" s="63"/>
    </row>
  </sheetData>
  <sheetProtection sheet="1"/>
  <mergeCells count="1">
    <mergeCell ref="C2:E5"/>
  </mergeCells>
  <printOptions/>
  <pageMargins left="0.3659722222222222" right="0.3298611111111111" top="0.9840277777777777" bottom="2.290277777777778" header="0.5118055555555555" footer="2.290277777777778"/>
  <pageSetup horizontalDpi="300" verticalDpi="300" orientation="portrait" paperSize="9" r:id="rId2"/>
  <headerFooter alignWithMargins="0">
    <oddFooter>&amp;C&amp;"Arial,Fett"Erstellt von Josef Fauth am  &amp;D</oddFooter>
  </headerFooter>
  <rowBreaks count="1" manualBreakCount="1">
    <brk id="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wasserbüro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wasserbüro Profidan Kalkulation </dc:title>
  <dc:subject/>
  <dc:creator>Siegmund Appl, MSc.</dc:creator>
  <cp:keywords>wasserbüro Profidan Kalkulation </cp:keywords>
  <dc:description/>
  <cp:lastModifiedBy>Siegmund Appl</cp:lastModifiedBy>
  <dcterms:created xsi:type="dcterms:W3CDTF">2013-05-01T01:59:19Z</dcterms:created>
  <dcterms:modified xsi:type="dcterms:W3CDTF">2013-07-09T13:41:09Z</dcterms:modified>
  <cp:category/>
  <cp:version/>
  <cp:contentType/>
  <cp:contentStatus/>
</cp:coreProperties>
</file>